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yuse\Desktop\"/>
    </mc:Choice>
  </mc:AlternateContent>
  <xr:revisionPtr revIDLastSave="0" documentId="13_ncr:1_{FF11E45A-A67F-4F17-A486-B31E4048680B}" xr6:coauthVersionLast="45" xr6:coauthVersionMax="45" xr10:uidLastSave="{00000000-0000-0000-0000-000000000000}"/>
  <bookViews>
    <workbookView xWindow="-120" yWindow="-120" windowWidth="29040" windowHeight="15840" activeTab="2" xr2:uid="{D1FBCF05-5C23-4C81-89AA-E63FE6F1F86D}"/>
  </bookViews>
  <sheets>
    <sheet name="国" sheetId="1" r:id="rId1"/>
    <sheet name="東京都" sheetId="3" r:id="rId2"/>
    <sheet name="茅ケ崎家賃支援給付金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D6" i="3" s="1"/>
  <c r="C10" i="3"/>
  <c r="D10" i="3" s="1"/>
  <c r="J19" i="2" l="1"/>
  <c r="K19" i="2" s="1"/>
  <c r="J20" i="2"/>
  <c r="K20" i="2" s="1"/>
  <c r="J18" i="2"/>
  <c r="K18" i="2" s="1"/>
  <c r="H19" i="2"/>
  <c r="I19" i="2" s="1"/>
  <c r="H20" i="2"/>
  <c r="I20" i="2" s="1"/>
  <c r="H18" i="2"/>
  <c r="I18" i="2" s="1"/>
  <c r="D19" i="2"/>
  <c r="E19" i="2" s="1"/>
  <c r="D20" i="2"/>
  <c r="E20" i="2" s="1"/>
  <c r="D18" i="2"/>
  <c r="E18" i="2" s="1"/>
  <c r="D21" i="2" l="1"/>
  <c r="K17" i="2"/>
  <c r="I17" i="2"/>
  <c r="B6" i="1"/>
  <c r="I21" i="2" l="1"/>
  <c r="C6" i="1"/>
  <c r="D6" i="1" s="1"/>
  <c r="C10" i="1"/>
  <c r="D10" i="1" s="1"/>
</calcChain>
</file>

<file path=xl/sharedStrings.xml><?xml version="1.0" encoding="utf-8"?>
<sst xmlns="http://schemas.openxmlformats.org/spreadsheetml/2006/main" count="58" uniqueCount="32">
  <si>
    <t>月額</t>
    <rPh sb="0" eb="2">
      <t>ゲツガク</t>
    </rPh>
    <phoneticPr fontId="2"/>
  </si>
  <si>
    <t>単位　円</t>
    <rPh sb="0" eb="2">
      <t>タンイ</t>
    </rPh>
    <rPh sb="3" eb="4">
      <t>エン</t>
    </rPh>
    <phoneticPr fontId="2"/>
  </si>
  <si>
    <t>家賃支援給付金　計算エクセル</t>
    <rPh sb="0" eb="2">
      <t>ヤチン</t>
    </rPh>
    <rPh sb="2" eb="4">
      <t>シエン</t>
    </rPh>
    <rPh sb="4" eb="7">
      <t>キュウフキン</t>
    </rPh>
    <rPh sb="8" eb="10">
      <t>ケイサン</t>
    </rPh>
    <phoneticPr fontId="2"/>
  </si>
  <si>
    <t>に数字を入れてください</t>
    <rPh sb="1" eb="3">
      <t>スウジ</t>
    </rPh>
    <rPh sb="4" eb="5">
      <t>イ</t>
    </rPh>
    <phoneticPr fontId="2"/>
  </si>
  <si>
    <t>6ケ月だと</t>
    <rPh sb="2" eb="3">
      <t>ゲツ</t>
    </rPh>
    <phoneticPr fontId="2"/>
  </si>
  <si>
    <t xml:space="preserve">法人月額支払家賃 </t>
    <rPh sb="0" eb="2">
      <t>ホウジン</t>
    </rPh>
    <rPh sb="2" eb="4">
      <t>ゲツガク</t>
    </rPh>
    <rPh sb="4" eb="6">
      <t>シハライ</t>
    </rPh>
    <rPh sb="6" eb="8">
      <t>ヤチン</t>
    </rPh>
    <phoneticPr fontId="2"/>
  </si>
  <si>
    <t>個人月額支払家賃</t>
    <rPh sb="0" eb="2">
      <t>コジン</t>
    </rPh>
    <rPh sb="2" eb="4">
      <t>ゲツガク</t>
    </rPh>
    <rPh sb="4" eb="6">
      <t>シハライ</t>
    </rPh>
    <rPh sb="6" eb="8">
      <t>ヤチン</t>
    </rPh>
    <phoneticPr fontId="2"/>
  </si>
  <si>
    <t>Ｒ1.4</t>
    <phoneticPr fontId="2"/>
  </si>
  <si>
    <t>Ｒ2.5</t>
  </si>
  <si>
    <t>Ｒ1.5</t>
    <phoneticPr fontId="2"/>
  </si>
  <si>
    <t>Ｒ1.6</t>
    <phoneticPr fontId="2"/>
  </si>
  <si>
    <t>Ｒ1.7</t>
  </si>
  <si>
    <t>Ｒ1.8</t>
  </si>
  <si>
    <t>Ｒ1.9</t>
  </si>
  <si>
    <t>Ｒ1.10</t>
  </si>
  <si>
    <t>Ｒ1.11</t>
  </si>
  <si>
    <t>Ｒ1.12</t>
  </si>
  <si>
    <t>Ｒ2.1</t>
    <phoneticPr fontId="2"/>
  </si>
  <si>
    <t>Ｒ2.2</t>
  </si>
  <si>
    <t>Ｒ2.3</t>
  </si>
  <si>
    <t>Ｒ2.4</t>
  </si>
  <si>
    <t>Ｒ2.6</t>
  </si>
  <si>
    <t>売上高</t>
    <rPh sb="0" eb="3">
      <t>ウリアゲダカ</t>
    </rPh>
    <phoneticPr fontId="2"/>
  </si>
  <si>
    <t>前年比較増減率</t>
    <rPh sb="0" eb="2">
      <t>ゼンネン</t>
    </rPh>
    <rPh sb="2" eb="4">
      <t>ヒカク</t>
    </rPh>
    <rPh sb="4" eb="6">
      <t>ゾウゲン</t>
    </rPh>
    <rPh sb="6" eb="7">
      <t>リツ</t>
    </rPh>
    <phoneticPr fontId="2"/>
  </si>
  <si>
    <t>創業１年以上</t>
    <rPh sb="0" eb="2">
      <t>ソウギョウ</t>
    </rPh>
    <rPh sb="3" eb="4">
      <t>ネン</t>
    </rPh>
    <rPh sb="4" eb="6">
      <t>イジョウ</t>
    </rPh>
    <phoneticPr fontId="2"/>
  </si>
  <si>
    <t>創業1年未満で、令和2年１月１日以前から事業</t>
    <rPh sb="0" eb="2">
      <t>ソウギョウ</t>
    </rPh>
    <rPh sb="3" eb="4">
      <t>ネン</t>
    </rPh>
    <rPh sb="4" eb="6">
      <t>ミマン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イゼン</t>
    </rPh>
    <rPh sb="20" eb="22">
      <t>ジギョウ</t>
    </rPh>
    <phoneticPr fontId="2"/>
  </si>
  <si>
    <t>茅ケ崎家賃補助金　20万円</t>
    <rPh sb="0" eb="3">
      <t>チガサキ</t>
    </rPh>
    <rPh sb="3" eb="5">
      <t>ヤチン</t>
    </rPh>
    <rPh sb="5" eb="7">
      <t>ホジョ</t>
    </rPh>
    <rPh sb="7" eb="8">
      <t>キン</t>
    </rPh>
    <rPh sb="11" eb="13">
      <t>マンエン</t>
    </rPh>
    <phoneticPr fontId="2"/>
  </si>
  <si>
    <t>に売上を入れてください</t>
    <rPh sb="1" eb="3">
      <t>ウリアゲ</t>
    </rPh>
    <rPh sb="4" eb="5">
      <t>イ</t>
    </rPh>
    <phoneticPr fontId="2"/>
  </si>
  <si>
    <t>12月比較増減率</t>
    <rPh sb="2" eb="3">
      <t>ガツ</t>
    </rPh>
    <rPh sb="3" eb="5">
      <t>ヒカク</t>
    </rPh>
    <rPh sb="5" eb="7">
      <t>ゾウゲン</t>
    </rPh>
    <rPh sb="7" eb="8">
      <t>リツ</t>
    </rPh>
    <phoneticPr fontId="2"/>
  </si>
  <si>
    <t>１月比較増減率</t>
    <rPh sb="1" eb="2">
      <t>ガツ</t>
    </rPh>
    <rPh sb="2" eb="4">
      <t>ヒカク</t>
    </rPh>
    <rPh sb="4" eb="6">
      <t>ゾウゲン</t>
    </rPh>
    <rPh sb="6" eb="7">
      <t>リツ</t>
    </rPh>
    <phoneticPr fontId="2"/>
  </si>
  <si>
    <t>3ケ月だと</t>
    <rPh sb="2" eb="3">
      <t>ゲツ</t>
    </rPh>
    <phoneticPr fontId="2"/>
  </si>
  <si>
    <t>東京都家賃支援給付金　計算エクセル</t>
    <rPh sb="0" eb="3">
      <t>トウキョウト</t>
    </rPh>
    <rPh sb="3" eb="5">
      <t>ヤチン</t>
    </rPh>
    <rPh sb="5" eb="7">
      <t>シエン</t>
    </rPh>
    <rPh sb="7" eb="10">
      <t>キュウフキン</t>
    </rPh>
    <rPh sb="11" eb="1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</si>
</sst>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4"/>
      <name val="游ゴシック"/>
      <family val="3"/>
      <charset val="128"/>
      <scheme val="minor"/>
    </font>
    <font>
      <sz val="9"/>
      <color theme="4"/>
      <name val="游ゴシック"/>
      <family val="2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8"/>
      <color theme="4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0" fillId="2" borderId="0" xfId="1" applyFont="1" applyFill="1">
      <alignment vertical="center"/>
    </xf>
    <xf numFmtId="38" fontId="0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38" fontId="0" fillId="3" borderId="0" xfId="1" applyFont="1" applyFill="1" applyAlignment="1">
      <alignment horizontal="left" vertical="center"/>
    </xf>
    <xf numFmtId="38" fontId="0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3" borderId="2" xfId="1" applyFont="1" applyFill="1" applyBorder="1">
      <alignment vertical="center"/>
    </xf>
    <xf numFmtId="1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5" borderId="3" xfId="1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4E280-B44F-417B-8000-43ACFF25233A}">
  <dimension ref="A1:D10"/>
  <sheetViews>
    <sheetView workbookViewId="0">
      <selection activeCell="B22" sqref="B22"/>
    </sheetView>
  </sheetViews>
  <sheetFormatPr defaultRowHeight="18.75" x14ac:dyDescent="0.4"/>
  <cols>
    <col min="1" max="1" width="9" style="1"/>
    <col min="2" max="2" width="22.75" style="2" customWidth="1"/>
    <col min="3" max="3" width="18.875" style="1" customWidth="1"/>
    <col min="4" max="4" width="19.875" style="1" customWidth="1"/>
    <col min="5" max="16384" width="9" style="1"/>
  </cols>
  <sheetData>
    <row r="1" spans="1:4" ht="18.75" customHeight="1" x14ac:dyDescent="0.4">
      <c r="A1" s="23" t="s">
        <v>2</v>
      </c>
      <c r="B1" s="23"/>
      <c r="C1" s="23"/>
    </row>
    <row r="2" spans="1:4" ht="18.75" customHeight="1" x14ac:dyDescent="0.4">
      <c r="A2" s="23"/>
      <c r="B2" s="23"/>
      <c r="C2" s="23"/>
    </row>
    <row r="3" spans="1:4" x14ac:dyDescent="0.4">
      <c r="B3" s="4"/>
      <c r="C3" s="1" t="s">
        <v>3</v>
      </c>
    </row>
    <row r="4" spans="1:4" x14ac:dyDescent="0.4">
      <c r="D4" s="1" t="s">
        <v>1</v>
      </c>
    </row>
    <row r="5" spans="1:4" ht="19.5" thickBot="1" x14ac:dyDescent="0.45">
      <c r="B5" s="2" t="s">
        <v>5</v>
      </c>
      <c r="C5" s="2" t="s">
        <v>0</v>
      </c>
      <c r="D5" s="2" t="s">
        <v>4</v>
      </c>
    </row>
    <row r="6" spans="1:4" ht="19.5" thickBot="1" x14ac:dyDescent="0.45">
      <c r="B6" s="5">
        <f>285000+76000+123809</f>
        <v>484809</v>
      </c>
      <c r="C6" s="1">
        <f>IF(B6&gt;=1125000*2,500000*2,IF(B6&gt;375000*2,(B6-375000*2)/3+250000*2,B6*2/3))</f>
        <v>323206</v>
      </c>
      <c r="D6" s="3">
        <f>C6*6</f>
        <v>1939236</v>
      </c>
    </row>
    <row r="9" spans="1:4" ht="19.5" thickBot="1" x14ac:dyDescent="0.45">
      <c r="B9" s="2" t="s">
        <v>6</v>
      </c>
      <c r="C9" s="2" t="s">
        <v>0</v>
      </c>
      <c r="D9" s="2" t="s">
        <v>4</v>
      </c>
    </row>
    <row r="10" spans="1:4" ht="19.5" thickBot="1" x14ac:dyDescent="0.45">
      <c r="B10" s="5">
        <v>290000</v>
      </c>
      <c r="C10" s="1">
        <f>IF(B10&gt;=1125000,500000,IF(B10&gt;375000,(B10-375000)/3+250000,B10*2/3))</f>
        <v>193333.33333333334</v>
      </c>
      <c r="D10" s="3">
        <f>C10*6</f>
        <v>1160000</v>
      </c>
    </row>
  </sheetData>
  <mergeCells count="1">
    <mergeCell ref="A1:C2"/>
  </mergeCells>
  <phoneticPr fontId="2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9E2CE-A63E-450B-89FA-DC8DA0D1623E}">
  <dimension ref="A1:D10"/>
  <sheetViews>
    <sheetView zoomScale="130" zoomScaleNormal="130" workbookViewId="0">
      <selection activeCell="B6" sqref="B6"/>
    </sheetView>
  </sheetViews>
  <sheetFormatPr defaultRowHeight="18.75" x14ac:dyDescent="0.4"/>
  <cols>
    <col min="1" max="1" width="9" style="1"/>
    <col min="2" max="2" width="22.75" style="2" customWidth="1"/>
    <col min="3" max="3" width="18.875" style="1" customWidth="1"/>
    <col min="4" max="4" width="19.875" style="1" customWidth="1"/>
    <col min="5" max="16384" width="9" style="1"/>
  </cols>
  <sheetData>
    <row r="1" spans="1:4" ht="18.75" customHeight="1" x14ac:dyDescent="0.4">
      <c r="A1" s="23" t="s">
        <v>31</v>
      </c>
      <c r="B1" s="23"/>
      <c r="C1" s="23"/>
    </row>
    <row r="2" spans="1:4" ht="18.75" customHeight="1" x14ac:dyDescent="0.4">
      <c r="A2" s="23"/>
      <c r="B2" s="23"/>
      <c r="C2" s="23"/>
    </row>
    <row r="3" spans="1:4" x14ac:dyDescent="0.4">
      <c r="B3" s="4"/>
      <c r="C3" s="1" t="s">
        <v>3</v>
      </c>
    </row>
    <row r="4" spans="1:4" x14ac:dyDescent="0.4">
      <c r="D4" s="1" t="s">
        <v>1</v>
      </c>
    </row>
    <row r="5" spans="1:4" ht="19.5" thickBot="1" x14ac:dyDescent="0.45">
      <c r="B5" s="2" t="s">
        <v>5</v>
      </c>
      <c r="C5" s="2" t="s">
        <v>0</v>
      </c>
      <c r="D5" s="2" t="s">
        <v>30</v>
      </c>
    </row>
    <row r="6" spans="1:4" ht="19.5" thickBot="1" x14ac:dyDescent="0.45">
      <c r="B6" s="5">
        <v>2250000</v>
      </c>
      <c r="C6" s="1">
        <f>IF(B6&lt;=375000*2,IF(B6/12&gt;=31250*2,31250*2,B6/12),IF(31250*2+(B6-375000*2)/24&gt;=62500*2,62500*2,31250*2+(B6-375000*2)/24))</f>
        <v>125000</v>
      </c>
      <c r="D6" s="3">
        <f>C6*3</f>
        <v>375000</v>
      </c>
    </row>
    <row r="9" spans="1:4" ht="19.5" thickBot="1" x14ac:dyDescent="0.45">
      <c r="B9" s="2" t="s">
        <v>6</v>
      </c>
      <c r="C9" s="2" t="s">
        <v>0</v>
      </c>
      <c r="D9" s="2" t="s">
        <v>30</v>
      </c>
    </row>
    <row r="10" spans="1:4" ht="19.5" thickBot="1" x14ac:dyDescent="0.45">
      <c r="B10" s="5">
        <v>375000</v>
      </c>
      <c r="C10" s="1">
        <f>IF(B10&lt;=375000,IF(B10/12&gt;=31250,31250,B10/12),IF(31250+(B10-375000)/24&gt;=62500,62500,31250+(B10-375000)/24))</f>
        <v>31250</v>
      </c>
      <c r="D10" s="3">
        <f>C10*3</f>
        <v>93750</v>
      </c>
    </row>
  </sheetData>
  <mergeCells count="1">
    <mergeCell ref="A1:C2"/>
  </mergeCells>
  <phoneticPr fontId="2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DAC4-5EBF-4A4B-B41B-7C32217F41B7}">
  <dimension ref="B1:M22"/>
  <sheetViews>
    <sheetView tabSelected="1" zoomScale="145" zoomScaleNormal="145" workbookViewId="0">
      <selection activeCell="I8" sqref="I8"/>
    </sheetView>
  </sheetViews>
  <sheetFormatPr defaultRowHeight="18.75" x14ac:dyDescent="0.4"/>
  <cols>
    <col min="2" max="2" width="10" style="6" customWidth="1"/>
    <col min="3" max="3" width="12.5" style="7" customWidth="1"/>
    <col min="4" max="4" width="13.875" style="6" customWidth="1"/>
    <col min="5" max="5" width="14.375" style="11" customWidth="1"/>
    <col min="6" max="6" width="10" customWidth="1"/>
    <col min="7" max="7" width="12" customWidth="1"/>
    <col min="8" max="8" width="12.375" style="6" customWidth="1"/>
    <col min="9" max="9" width="15" style="6" customWidth="1"/>
    <col min="10" max="10" width="12.375" style="6" customWidth="1"/>
    <col min="11" max="11" width="14.25" customWidth="1"/>
  </cols>
  <sheetData>
    <row r="1" spans="2:13" x14ac:dyDescent="0.4">
      <c r="B1" s="12" t="s">
        <v>26</v>
      </c>
    </row>
    <row r="2" spans="2:13" x14ac:dyDescent="0.4">
      <c r="C2" s="13"/>
      <c r="D2" s="7" t="s">
        <v>27</v>
      </c>
      <c r="G2" s="22"/>
      <c r="H2" s="7" t="s">
        <v>27</v>
      </c>
    </row>
    <row r="3" spans="2:13" x14ac:dyDescent="0.4">
      <c r="B3" s="14"/>
    </row>
    <row r="4" spans="2:13" x14ac:dyDescent="0.4">
      <c r="B4" s="24" t="s">
        <v>24</v>
      </c>
      <c r="C4" s="24"/>
      <c r="D4" s="24"/>
      <c r="E4" s="24"/>
      <c r="F4" s="25" t="s">
        <v>25</v>
      </c>
      <c r="G4" s="25"/>
      <c r="H4" s="25"/>
      <c r="I4" s="25"/>
      <c r="J4" s="25"/>
      <c r="K4" s="25"/>
    </row>
    <row r="5" spans="2:13" x14ac:dyDescent="0.4">
      <c r="C5" s="8" t="s">
        <v>22</v>
      </c>
      <c r="F5" s="6"/>
      <c r="G5" s="8" t="s">
        <v>22</v>
      </c>
    </row>
    <row r="6" spans="2:13" x14ac:dyDescent="0.4">
      <c r="B6" s="6" t="s">
        <v>7</v>
      </c>
      <c r="C6" s="9">
        <v>3000000</v>
      </c>
      <c r="F6" s="6" t="s">
        <v>7</v>
      </c>
      <c r="G6" s="15"/>
      <c r="M6">
        <v>3844876</v>
      </c>
    </row>
    <row r="7" spans="2:13" x14ac:dyDescent="0.4">
      <c r="B7" s="6" t="s">
        <v>9</v>
      </c>
      <c r="C7" s="9">
        <v>3000000</v>
      </c>
      <c r="F7" s="6" t="s">
        <v>9</v>
      </c>
      <c r="G7" s="15"/>
      <c r="M7">
        <v>3893965</v>
      </c>
    </row>
    <row r="8" spans="2:13" x14ac:dyDescent="0.4">
      <c r="B8" s="6" t="s">
        <v>10</v>
      </c>
      <c r="C8" s="9">
        <v>3000000</v>
      </c>
      <c r="F8" s="6" t="s">
        <v>10</v>
      </c>
      <c r="G8" s="15"/>
      <c r="M8">
        <v>6539694</v>
      </c>
    </row>
    <row r="9" spans="2:13" x14ac:dyDescent="0.4">
      <c r="B9" s="6" t="s">
        <v>11</v>
      </c>
      <c r="C9" s="9">
        <v>3000000</v>
      </c>
      <c r="F9" s="6" t="s">
        <v>11</v>
      </c>
      <c r="G9" s="9">
        <v>3000000</v>
      </c>
      <c r="M9">
        <v>4215672</v>
      </c>
    </row>
    <row r="10" spans="2:13" x14ac:dyDescent="0.4">
      <c r="B10" s="6" t="s">
        <v>12</v>
      </c>
      <c r="C10" s="9">
        <v>3000000</v>
      </c>
      <c r="F10" s="6" t="s">
        <v>12</v>
      </c>
      <c r="G10" s="9">
        <v>3000000</v>
      </c>
      <c r="M10">
        <v>4038323</v>
      </c>
    </row>
    <row r="11" spans="2:13" x14ac:dyDescent="0.4">
      <c r="B11" s="6" t="s">
        <v>13</v>
      </c>
      <c r="C11" s="9">
        <v>3000000</v>
      </c>
      <c r="F11" s="6" t="s">
        <v>13</v>
      </c>
      <c r="G11" s="9">
        <v>3000000</v>
      </c>
      <c r="M11">
        <v>5976974</v>
      </c>
    </row>
    <row r="12" spans="2:13" x14ac:dyDescent="0.4">
      <c r="B12" s="6" t="s">
        <v>14</v>
      </c>
      <c r="C12" s="9">
        <v>3000000</v>
      </c>
      <c r="F12" s="6" t="s">
        <v>14</v>
      </c>
      <c r="G12" s="9">
        <v>3000000</v>
      </c>
      <c r="M12">
        <v>5536390</v>
      </c>
    </row>
    <row r="13" spans="2:13" x14ac:dyDescent="0.4">
      <c r="B13" s="6" t="s">
        <v>15</v>
      </c>
      <c r="C13" s="9">
        <v>3000000</v>
      </c>
      <c r="F13" s="6" t="s">
        <v>15</v>
      </c>
      <c r="G13" s="9">
        <v>3000000</v>
      </c>
      <c r="M13">
        <v>4660279</v>
      </c>
    </row>
    <row r="14" spans="2:13" x14ac:dyDescent="0.4">
      <c r="B14" s="6" t="s">
        <v>16</v>
      </c>
      <c r="C14" s="9">
        <v>3000000</v>
      </c>
      <c r="F14" s="6" t="s">
        <v>16</v>
      </c>
      <c r="G14" s="9">
        <v>3000000</v>
      </c>
      <c r="M14">
        <v>5195453</v>
      </c>
    </row>
    <row r="15" spans="2:13" x14ac:dyDescent="0.4">
      <c r="B15" s="6" t="s">
        <v>17</v>
      </c>
      <c r="C15" s="9">
        <v>3000000</v>
      </c>
      <c r="F15" s="6" t="s">
        <v>17</v>
      </c>
      <c r="G15" s="9">
        <v>3000000</v>
      </c>
      <c r="M15">
        <v>2881282</v>
      </c>
    </row>
    <row r="16" spans="2:13" x14ac:dyDescent="0.4">
      <c r="B16" s="6" t="s">
        <v>18</v>
      </c>
      <c r="C16" s="9">
        <v>3000000</v>
      </c>
      <c r="F16" s="6" t="s">
        <v>18</v>
      </c>
      <c r="G16" s="9">
        <v>3000000</v>
      </c>
      <c r="M16">
        <v>7186245</v>
      </c>
    </row>
    <row r="17" spans="2:13" x14ac:dyDescent="0.4">
      <c r="B17" s="6" t="s">
        <v>19</v>
      </c>
      <c r="C17" s="9">
        <v>3000000</v>
      </c>
      <c r="D17" s="6" t="s">
        <v>23</v>
      </c>
      <c r="F17" s="6" t="s">
        <v>19</v>
      </c>
      <c r="G17" s="9">
        <v>3000000</v>
      </c>
      <c r="H17" s="16" t="s">
        <v>28</v>
      </c>
      <c r="I17" s="21" t="str">
        <f>IF(OR(I18="×",I19="×",I20="×"),"交付対象外","交付対象")</f>
        <v>交付対象外</v>
      </c>
      <c r="J17" s="17" t="s">
        <v>29</v>
      </c>
      <c r="K17" s="21" t="str">
        <f>IF(OR(K18="×",K19="×",K20="×"),"交付対象外","交付対象")</f>
        <v>交付対象外</v>
      </c>
      <c r="M17">
        <v>21138136</v>
      </c>
    </row>
    <row r="18" spans="2:13" x14ac:dyDescent="0.4">
      <c r="B18" s="6" t="s">
        <v>20</v>
      </c>
      <c r="C18" s="9">
        <v>3000000</v>
      </c>
      <c r="D18" s="10">
        <f>C18/C6-1</f>
        <v>0</v>
      </c>
      <c r="E18" s="18" t="str">
        <f>IF(D18&lt;=-15%,"15%以上減少","×")</f>
        <v>×</v>
      </c>
      <c r="F18" s="6" t="s">
        <v>20</v>
      </c>
      <c r="G18" s="9">
        <v>3000000</v>
      </c>
      <c r="H18" s="10">
        <f>G18/$G$14-1</f>
        <v>0</v>
      </c>
      <c r="I18" s="19" t="str">
        <f>IF(H18&lt;=-15%,"15%以上減少","×")</f>
        <v>×</v>
      </c>
      <c r="J18" s="10">
        <f>G18/$G$15-1</f>
        <v>0</v>
      </c>
      <c r="K18" s="20" t="str">
        <f>IF(J18&lt;=-15%,"15%以上減少","×")</f>
        <v>×</v>
      </c>
      <c r="M18">
        <v>3962144</v>
      </c>
    </row>
    <row r="19" spans="2:13" x14ac:dyDescent="0.4">
      <c r="B19" s="6" t="s">
        <v>8</v>
      </c>
      <c r="C19" s="9">
        <v>3000000</v>
      </c>
      <c r="D19" s="10">
        <f>C19/C7-1</f>
        <v>0</v>
      </c>
      <c r="E19" s="18" t="str">
        <f>IF(AND(D19&lt;=-15%,D19&gt;-50%),"15%以上50％未満減少","×")</f>
        <v>×</v>
      </c>
      <c r="F19" s="6" t="s">
        <v>8</v>
      </c>
      <c r="G19" s="9">
        <v>3000000</v>
      </c>
      <c r="H19" s="10">
        <f t="shared" ref="H19:H20" si="0">G19/$G$14-1</f>
        <v>0</v>
      </c>
      <c r="I19" s="19" t="str">
        <f>IF(AND(H19&lt;=-15%,H19&gt;-50%),"15%以上50％未満減少","×")</f>
        <v>×</v>
      </c>
      <c r="J19" s="10">
        <f>G19/$G$15-1</f>
        <v>0</v>
      </c>
      <c r="K19" s="20" t="str">
        <f>IF(AND(J19&lt;=-15%,J19&gt;-50%),"15%以上50％未満減少","×")</f>
        <v>×</v>
      </c>
      <c r="M19">
        <v>4322055</v>
      </c>
    </row>
    <row r="20" spans="2:13" x14ac:dyDescent="0.4">
      <c r="B20" s="6" t="s">
        <v>21</v>
      </c>
      <c r="C20" s="9">
        <v>3000000</v>
      </c>
      <c r="D20" s="10">
        <f t="shared" ref="D20" si="1">C20/C8-1</f>
        <v>0</v>
      </c>
      <c r="E20" s="18" t="str">
        <f>IF(AND(D20&lt;=-15%,D20&gt;-50%),"15%以上50％未満減少","×")</f>
        <v>×</v>
      </c>
      <c r="F20" s="6" t="s">
        <v>21</v>
      </c>
      <c r="G20" s="9">
        <v>3000000</v>
      </c>
      <c r="H20" s="10">
        <f t="shared" si="0"/>
        <v>0</v>
      </c>
      <c r="I20" s="19" t="str">
        <f>IF(AND(H20&lt;=-15%,H20&gt;-50%),"15%以上50％未満減少","×")</f>
        <v>×</v>
      </c>
      <c r="J20" s="10">
        <f>G20/$G$15-1</f>
        <v>0</v>
      </c>
      <c r="K20" s="20" t="str">
        <f>IF(AND(J20&lt;=-15%,J20&gt;-50%),"15%以上50％未満減少","×")</f>
        <v>×</v>
      </c>
      <c r="M20">
        <v>6550872</v>
      </c>
    </row>
    <row r="21" spans="2:13" x14ac:dyDescent="0.4">
      <c r="D21" s="26" t="str">
        <f>IF(OR(E18="×",E19="×",E20="×"),"交付対象外","交付対象")</f>
        <v>交付対象外</v>
      </c>
      <c r="E21" s="26"/>
      <c r="I21" s="27" t="str">
        <f>IF(OR(I17="交付対象",K17="交付対象"),"交付対象","交付対象外")</f>
        <v>交付対象外</v>
      </c>
      <c r="J21" s="27"/>
    </row>
    <row r="22" spans="2:13" x14ac:dyDescent="0.4">
      <c r="D22" s="26"/>
      <c r="E22" s="26"/>
      <c r="I22" s="27"/>
      <c r="J22" s="27"/>
    </row>
  </sheetData>
  <mergeCells count="4">
    <mergeCell ref="B4:E4"/>
    <mergeCell ref="F4:K4"/>
    <mergeCell ref="D21:E22"/>
    <mergeCell ref="I21:J22"/>
  </mergeCells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国</vt:lpstr>
      <vt:lpstr>東京都</vt:lpstr>
      <vt:lpstr>茅ケ崎家賃支援給付金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001yuse</dc:creator>
  <cp:lastModifiedBy>001yuse</cp:lastModifiedBy>
  <dcterms:created xsi:type="dcterms:W3CDTF">2020-07-14T04:07:13Z</dcterms:created>
  <dcterms:modified xsi:type="dcterms:W3CDTF">2020-07-31T09:06:03Z</dcterms:modified>
</cp:coreProperties>
</file>